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OCCRFS2\BWYShare\Housing  Finance &amp; Policy\Housing Development\NOFAs\2026 NOFA\4. Final NOFA\"/>
    </mc:Choice>
  </mc:AlternateContent>
  <xr:revisionPtr revIDLastSave="0" documentId="13_ncr:1_{F5632D6E-3CE2-4E61-8ED0-5779A703AAA8}" xr6:coauthVersionLast="47" xr6:coauthVersionMax="47" xr10:uidLastSave="{00000000-0000-0000-0000-000000000000}"/>
  <bookViews>
    <workbookView xWindow="-120" yWindow="-120" windowWidth="29040" windowHeight="17520" xr2:uid="{7C060025-30C5-4567-BB98-4CD3EC50D593}"/>
  </bookViews>
  <sheets>
    <sheet name="RHN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E11" i="1"/>
  <c r="E9" i="1"/>
  <c r="B11" i="1"/>
  <c r="B7" i="1" l="1"/>
  <c r="E7" i="1"/>
  <c r="E12" i="1" l="1"/>
  <c r="E13" i="1" s="1"/>
  <c r="E15" i="1" s="1"/>
  <c r="B12" i="1"/>
  <c r="B13" i="1" s="1"/>
  <c r="B15" i="1" s="1"/>
  <c r="E14" i="1" l="1"/>
  <c r="E16" i="1" s="1"/>
  <c r="B14" i="1"/>
  <c r="B16" i="1" s="1"/>
</calcChain>
</file>

<file path=xl/sharedStrings.xml><?xml version="1.0" encoding="utf-8"?>
<sst xmlns="http://schemas.openxmlformats.org/spreadsheetml/2006/main" count="31" uniqueCount="18">
  <si>
    <t>Project Name:</t>
  </si>
  <si>
    <t>County Assisted Units:</t>
  </si>
  <si>
    <t>County Loan</t>
  </si>
  <si>
    <t>Total County and City Contribution on County Assisted Units</t>
  </si>
  <si>
    <t>Percentage of County Contribution</t>
  </si>
  <si>
    <t>Percentage of City Contribution</t>
  </si>
  <si>
    <t xml:space="preserve">Units Allocated to County: </t>
  </si>
  <si>
    <t xml:space="preserve">Units Allocated to City: </t>
  </si>
  <si>
    <t xml:space="preserve">RHNA Calculation </t>
  </si>
  <si>
    <t xml:space="preserve">City Contribution (All Units) </t>
  </si>
  <si>
    <t>County Contribution on County Assisted Units:</t>
  </si>
  <si>
    <t xml:space="preserve">City Contribution Per Unit Based on County Assisted Unit </t>
  </si>
  <si>
    <t xml:space="preserve">City Contribution Per Unit Multipled by # of County Assisted Unit </t>
  </si>
  <si>
    <t>RHNA Calculation Example #1</t>
  </si>
  <si>
    <t>County PBVs Valuation</t>
  </si>
  <si>
    <t>City Restricted Units/All Units:</t>
  </si>
  <si>
    <t>County PBV:</t>
  </si>
  <si>
    <t>Project #1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</si>
</sst>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Protection="1">
      <protection locked="0"/>
    </xf>
    <xf numFmtId="0" fontId="3" fillId="0" borderId="0" xfId="0" applyFont="1" applyAlignment="1">
      <alignment wrapText="1"/>
    </xf>
    <xf numFmtId="164" fontId="2" fillId="0" borderId="0" xfId="1" applyNumberFormat="1" applyFont="1" applyProtection="1"/>
    <xf numFmtId="164" fontId="2" fillId="0" borderId="0" xfId="1" applyNumberFormat="1" applyFont="1" applyFill="1" applyProtection="1"/>
    <xf numFmtId="0" fontId="2" fillId="0" borderId="0" xfId="0" applyFont="1" applyAlignment="1">
      <alignment horizontal="right" wrapText="1"/>
    </xf>
    <xf numFmtId="164" fontId="2" fillId="0" borderId="0" xfId="1" applyNumberFormat="1" applyFont="1" applyFill="1" applyProtection="1">
      <protection locked="0"/>
    </xf>
    <xf numFmtId="164" fontId="2" fillId="0" borderId="0" xfId="1" applyNumberFormat="1" applyFont="1"/>
    <xf numFmtId="164" fontId="2" fillId="0" borderId="0" xfId="1" applyNumberFormat="1" applyFont="1" applyFill="1"/>
    <xf numFmtId="164" fontId="2" fillId="0" borderId="0" xfId="0" applyNumberFormat="1" applyFont="1"/>
    <xf numFmtId="9" fontId="2" fillId="0" borderId="0" xfId="2" applyFont="1" applyProtection="1"/>
    <xf numFmtId="9" fontId="2" fillId="0" borderId="0" xfId="2" applyFont="1" applyFill="1" applyProtection="1"/>
    <xf numFmtId="1" fontId="2" fillId="0" borderId="0" xfId="0" applyNumberFormat="1" applyFont="1"/>
    <xf numFmtId="44" fontId="2" fillId="0" borderId="0" xfId="1" applyFont="1"/>
    <xf numFmtId="44" fontId="2" fillId="0" borderId="0" xfId="1" applyFont="1" applyAlignment="1">
      <alignment wrapText="1"/>
    </xf>
    <xf numFmtId="164" fontId="2" fillId="0" borderId="0" xfId="0" applyNumberFormat="1" applyFont="1" applyAlignment="1">
      <alignment wrapText="1"/>
    </xf>
    <xf numFmtId="0" fontId="2" fillId="2" borderId="1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164" fontId="2" fillId="2" borderId="1" xfId="1" applyNumberFormat="1" applyFont="1" applyFill="1" applyBorder="1" applyProtection="1">
      <protection locked="0"/>
    </xf>
    <xf numFmtId="0" fontId="3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2DF14-0B0D-461C-B41D-C8B4571AC8B7}">
  <sheetPr>
    <pageSetUpPr fitToPage="1"/>
  </sheetPr>
  <dimension ref="A2:F27"/>
  <sheetViews>
    <sheetView tabSelected="1" zoomScaleNormal="100" workbookViewId="0">
      <selection activeCell="B5" sqref="B5"/>
    </sheetView>
  </sheetViews>
  <sheetFormatPr defaultColWidth="0" defaultRowHeight="15" x14ac:dyDescent="0.25"/>
  <cols>
    <col min="1" max="1" width="40" style="2" customWidth="1"/>
    <col min="2" max="2" width="14.42578125" style="1" customWidth="1"/>
    <col min="3" max="3" width="8.85546875" style="1" customWidth="1"/>
    <col min="4" max="4" width="38.28515625" style="1" customWidth="1"/>
    <col min="5" max="5" width="13.5703125" style="1" customWidth="1"/>
    <col min="6" max="6" width="8.85546875" style="1" customWidth="1"/>
    <col min="7" max="16384" width="8.85546875" style="1" hidden="1"/>
  </cols>
  <sheetData>
    <row r="2" spans="1:5" x14ac:dyDescent="0.25">
      <c r="A2" s="21" t="s">
        <v>8</v>
      </c>
      <c r="B2" s="21"/>
      <c r="D2" s="21" t="s">
        <v>13</v>
      </c>
      <c r="E2" s="21"/>
    </row>
    <row r="3" spans="1:5" x14ac:dyDescent="0.25">
      <c r="A3" s="2" t="s">
        <v>0</v>
      </c>
      <c r="B3" s="18"/>
      <c r="D3" s="2" t="s">
        <v>0</v>
      </c>
      <c r="E3" s="3" t="s">
        <v>17</v>
      </c>
    </row>
    <row r="4" spans="1:5" x14ac:dyDescent="0.25">
      <c r="A4" s="2" t="s">
        <v>1</v>
      </c>
      <c r="B4" s="19"/>
      <c r="D4" s="2" t="s">
        <v>1</v>
      </c>
      <c r="E4" s="3">
        <v>34</v>
      </c>
    </row>
    <row r="5" spans="1:5" x14ac:dyDescent="0.25">
      <c r="A5" s="2" t="s">
        <v>16</v>
      </c>
      <c r="B5" s="19"/>
      <c r="D5" s="2" t="s">
        <v>16</v>
      </c>
      <c r="E5" s="3">
        <v>34</v>
      </c>
    </row>
    <row r="6" spans="1:5" x14ac:dyDescent="0.25">
      <c r="A6" s="2" t="s">
        <v>15</v>
      </c>
      <c r="B6" s="19"/>
      <c r="D6" s="2" t="s">
        <v>15</v>
      </c>
      <c r="E6" s="3">
        <v>70</v>
      </c>
    </row>
    <row r="7" spans="1:5" ht="29.45" customHeight="1" x14ac:dyDescent="0.25">
      <c r="A7" s="4" t="s">
        <v>10</v>
      </c>
      <c r="B7" s="5">
        <f>+SUM(B8:B9)</f>
        <v>0</v>
      </c>
      <c r="D7" s="4" t="s">
        <v>10</v>
      </c>
      <c r="E7" s="6">
        <f>+SUM(E8:E9)</f>
        <v>18140240</v>
      </c>
    </row>
    <row r="8" spans="1:5" x14ac:dyDescent="0.25">
      <c r="A8" s="7" t="s">
        <v>2</v>
      </c>
      <c r="B8" s="20"/>
      <c r="D8" s="7" t="s">
        <v>2</v>
      </c>
      <c r="E8" s="8">
        <v>3990800</v>
      </c>
    </row>
    <row r="9" spans="1:5" x14ac:dyDescent="0.25">
      <c r="A9" s="7" t="s">
        <v>14</v>
      </c>
      <c r="B9" s="6">
        <f>+B5*1866*12*20</f>
        <v>0</v>
      </c>
      <c r="D9" s="7" t="s">
        <v>14</v>
      </c>
      <c r="E9" s="6">
        <f>+E5*12*1734*20</f>
        <v>14149440</v>
      </c>
    </row>
    <row r="10" spans="1:5" x14ac:dyDescent="0.25">
      <c r="A10" s="2" t="s">
        <v>9</v>
      </c>
      <c r="B10" s="20"/>
      <c r="D10" s="2" t="s">
        <v>9</v>
      </c>
      <c r="E10" s="8">
        <v>10500000</v>
      </c>
    </row>
    <row r="11" spans="1:5" ht="30" x14ac:dyDescent="0.25">
      <c r="A11" s="4" t="s">
        <v>12</v>
      </c>
      <c r="B11" s="9" t="e">
        <f>+(B10/B6)*B4</f>
        <v>#DIV/0!</v>
      </c>
      <c r="D11" s="4" t="s">
        <v>11</v>
      </c>
      <c r="E11" s="10">
        <f>+(E10/E6)*E4</f>
        <v>5100000</v>
      </c>
    </row>
    <row r="12" spans="1:5" ht="30" x14ac:dyDescent="0.25">
      <c r="A12" s="4" t="s">
        <v>3</v>
      </c>
      <c r="B12" s="11" t="e">
        <f>+B11+B7</f>
        <v>#DIV/0!</v>
      </c>
      <c r="D12" s="4" t="s">
        <v>3</v>
      </c>
      <c r="E12" s="11">
        <f>+E11+E7</f>
        <v>23240240</v>
      </c>
    </row>
    <row r="13" spans="1:5" x14ac:dyDescent="0.25">
      <c r="A13" s="2" t="s">
        <v>4</v>
      </c>
      <c r="B13" s="12" t="e">
        <f>+B7/B12</f>
        <v>#DIV/0!</v>
      </c>
      <c r="D13" s="2" t="s">
        <v>4</v>
      </c>
      <c r="E13" s="13">
        <f>+E7/E12</f>
        <v>0.78055304076033638</v>
      </c>
    </row>
    <row r="14" spans="1:5" x14ac:dyDescent="0.25">
      <c r="A14" s="2" t="s">
        <v>5</v>
      </c>
      <c r="B14" s="12" t="e">
        <f>+B11/B12</f>
        <v>#DIV/0!</v>
      </c>
      <c r="D14" s="2" t="s">
        <v>5</v>
      </c>
      <c r="E14" s="13">
        <f>+E11/E12</f>
        <v>0.21944695923966362</v>
      </c>
    </row>
    <row r="15" spans="1:5" x14ac:dyDescent="0.25">
      <c r="A15" s="4" t="s">
        <v>6</v>
      </c>
      <c r="B15" s="14" t="e">
        <f>+B4*B13</f>
        <v>#DIV/0!</v>
      </c>
      <c r="D15" s="4" t="s">
        <v>6</v>
      </c>
      <c r="E15" s="14">
        <f>+E4*E13</f>
        <v>26.538803385851438</v>
      </c>
    </row>
    <row r="16" spans="1:5" x14ac:dyDescent="0.25">
      <c r="A16" s="4" t="s">
        <v>7</v>
      </c>
      <c r="B16" s="14" t="e">
        <f>+B4*B14</f>
        <v>#DIV/0!</v>
      </c>
      <c r="D16" s="4" t="s">
        <v>7</v>
      </c>
      <c r="E16" s="14">
        <f>+E4*E14</f>
        <v>7.4611966141485633</v>
      </c>
    </row>
    <row r="18" spans="1:2" x14ac:dyDescent="0.25">
      <c r="B18" s="15"/>
    </row>
    <row r="19" spans="1:2" x14ac:dyDescent="0.25">
      <c r="B19" s="15"/>
    </row>
    <row r="22" spans="1:2" x14ac:dyDescent="0.25">
      <c r="A22" s="16"/>
    </row>
    <row r="23" spans="1:2" x14ac:dyDescent="0.25">
      <c r="A23" s="16"/>
    </row>
    <row r="24" spans="1:2" x14ac:dyDescent="0.25">
      <c r="A24" s="16"/>
    </row>
    <row r="27" spans="1:2" x14ac:dyDescent="0.25">
      <c r="A27" s="17"/>
    </row>
  </sheetData>
  <sheetProtection algorithmName="SHA-512" hashValue="jzlvS15ifWLzHZZ1pZzg/4ZLoYXzAMVjup9pvz5pWTkEshFYVSPHxwt6j8n6eP91KVBfJrMaCZbAG8mIbR3++A==" saltValue="OkN1pSD454hZ3erE22JiLA==" spinCount="100000" sheet="1" objects="1" scenarios="1"/>
  <mergeCells count="2">
    <mergeCell ref="A2:B2"/>
    <mergeCell ref="D2:E2"/>
  </mergeCells>
  <pageMargins left="0.7" right="0.7" top="0.75" bottom="0.75" header="0.3" footer="0.3"/>
  <pageSetup scale="78" orientation="portrait" verticalDpi="1200" r:id="rId1"/>
  <headerFooter>
    <oddHeader>&amp;C&amp;"-,Bold"Exhibit 4.17 - RHNA Calculation Worksheet&amp;R&amp;"Calibri,Regular"2026 Supportive Housing NOFA
OC Housing and Community Development
March 2026</oddHeader>
    <oddFooter>&amp;CPage &amp;P of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RHNA Calculator</vt:lpstr>
    </vt:vector>
  </TitlesOfParts>
  <Company>County of Orange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Vien, Sherluna</dc:creator>
  <cp:lastModifiedBy>Vien, Sherluna</cp:lastModifiedBy>
  <cp:lastPrinted>2026-03-05T22:30:26Z</cp:lastPrinted>
  <dcterms:created xsi:type="dcterms:W3CDTF">2026-02-06T22:21:09Z</dcterms:created>
  <dcterms:modified xsi:type="dcterms:W3CDTF">2026-06-05T00:09:42Z</dcterms:modified>
</cp:coreProperties>
</file>